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lerie/Documents/TotalLed/Website/"/>
    </mc:Choice>
  </mc:AlternateContent>
  <xr:revisionPtr revIDLastSave="0" documentId="8_{EE57D790-9F48-294A-BECD-41591F938C61}" xr6:coauthVersionLast="45" xr6:coauthVersionMax="45" xr10:uidLastSave="{00000000-0000-0000-0000-000000000000}"/>
  <bookViews>
    <workbookView xWindow="0" yWindow="460" windowWidth="28800" windowHeight="16400" xr2:uid="{F847E079-65F3-4608-829C-EDBBC0883EA0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B17" i="1" l="1"/>
  <c r="B21" i="1"/>
  <c r="B24" i="1" s="1"/>
  <c r="B22" i="1"/>
  <c r="F17" i="1" s="1"/>
  <c r="B25" i="1"/>
  <c r="B27" i="1"/>
  <c r="F8" i="1" l="1"/>
  <c r="F12" i="1"/>
  <c r="F16" i="1" l="1"/>
  <c r="F18" i="1" s="1"/>
</calcChain>
</file>

<file path=xl/sharedStrings.xml><?xml version="1.0" encoding="utf-8"?>
<sst xmlns="http://schemas.openxmlformats.org/spreadsheetml/2006/main" count="74" uniqueCount="60">
  <si>
    <t>Aantal lampen</t>
  </si>
  <si>
    <t>Dagen per week</t>
  </si>
  <si>
    <t>Gegevens</t>
  </si>
  <si>
    <t>Vermogen per lamp</t>
  </si>
  <si>
    <t>Weken per jaar</t>
  </si>
  <si>
    <t>Branduren per jaar</t>
  </si>
  <si>
    <t>Energietarief (euro/kWh)</t>
  </si>
  <si>
    <t>Oude Verlichting</t>
  </si>
  <si>
    <t>Led Verlichting</t>
  </si>
  <si>
    <t>Monteren door TotalLed</t>
  </si>
  <si>
    <t>Soort Ledlamp</t>
  </si>
  <si>
    <t>Kostprijs Ledlamp</t>
  </si>
  <si>
    <t>Kostprijs toebehoren</t>
  </si>
  <si>
    <t>Led Paneel 60X60 40W</t>
  </si>
  <si>
    <t>Led Breedstraler 100W</t>
  </si>
  <si>
    <t>Led Breedstraler 240W</t>
  </si>
  <si>
    <t>Led TL-Buis 150cm 23W</t>
  </si>
  <si>
    <t>Led TL-Buis 120cm 18W</t>
  </si>
  <si>
    <t>Led TL-Armatuur 150cm 60W</t>
  </si>
  <si>
    <t>Led Klokarmatuur 100W</t>
  </si>
  <si>
    <t>Led Klokarmatuur 150W</t>
  </si>
  <si>
    <t>Led Klokarmatuur 200W</t>
  </si>
  <si>
    <t>Aantal Ledlampen</t>
  </si>
  <si>
    <t>Resultaten</t>
  </si>
  <si>
    <t>Algemeen</t>
  </si>
  <si>
    <t>Kostprijs energieverbruik (1jaar)</t>
  </si>
  <si>
    <t xml:space="preserve"> Led Verlichting</t>
  </si>
  <si>
    <t>Totaal vermogen verlichting (Watt)</t>
  </si>
  <si>
    <t>uren</t>
  </si>
  <si>
    <t>Branduren per dag (uren/dag)</t>
  </si>
  <si>
    <t>Vermogen 1 Ledlamp (Watt)</t>
  </si>
  <si>
    <t>Watt</t>
  </si>
  <si>
    <t>Stuks</t>
  </si>
  <si>
    <t>Euro/kWh</t>
  </si>
  <si>
    <t>Uren</t>
  </si>
  <si>
    <t>Weken</t>
  </si>
  <si>
    <t>Dagen</t>
  </si>
  <si>
    <t>Uur per dag</t>
  </si>
  <si>
    <t>Euro per lamp</t>
  </si>
  <si>
    <t>Euro</t>
  </si>
  <si>
    <t xml:space="preserve">Besparing per jaar </t>
  </si>
  <si>
    <t>Kostprijs investering</t>
  </si>
  <si>
    <t>Branduren voor breuk</t>
  </si>
  <si>
    <t>Jaar</t>
  </si>
  <si>
    <t xml:space="preserve">Terugverdiendtijd </t>
  </si>
  <si>
    <t>Euro per jaar</t>
  </si>
  <si>
    <t>Ja</t>
  </si>
  <si>
    <t>Neen</t>
  </si>
  <si>
    <t>Kostprijs monteren (per lamp)</t>
  </si>
  <si>
    <t>Conclusie</t>
  </si>
  <si>
    <t>Uur per jaar</t>
  </si>
  <si>
    <t>Enkel rode gegevens invullen!</t>
  </si>
  <si>
    <t>Noxion led-klokarmatuur 100W</t>
  </si>
  <si>
    <t>Noxion led-klokarmatuur 120W</t>
  </si>
  <si>
    <t>Noxion led-klokarmatuur 200W</t>
  </si>
  <si>
    <t>Noxion led-klokarmatuur 200W DALI</t>
  </si>
  <si>
    <t>Hoftronic LED Klokarmatuur 150W</t>
  </si>
  <si>
    <t>Hoftronic LED Klokarmatuur  200W</t>
  </si>
  <si>
    <t>Hoftronic LED klokarmatuur 240W</t>
  </si>
  <si>
    <t>led-tl-armatuur 50W Osram Driver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</si>
</sst>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4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2" fillId="0" borderId="4" xfId="0" applyFont="1" applyBorder="1"/>
    <xf numFmtId="0" fontId="0" fillId="0" borderId="0" xfId="0" applyBorder="1"/>
    <xf numFmtId="0" fontId="0" fillId="2" borderId="0" xfId="0" applyFill="1" applyBorder="1"/>
    <xf numFmtId="0" fontId="0" fillId="0" borderId="6" xfId="0" applyBorder="1"/>
    <xf numFmtId="0" fontId="0" fillId="2" borderId="7" xfId="0" applyFill="1" applyBorder="1"/>
    <xf numFmtId="0" fontId="0" fillId="0" borderId="8" xfId="0" applyBorder="1"/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DE8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2</xdr:row>
      <xdr:rowOff>139700</xdr:rowOff>
    </xdr:from>
    <xdr:to>
      <xdr:col>1</xdr:col>
      <xdr:colOff>1143000</xdr:colOff>
      <xdr:row>5</xdr:row>
      <xdr:rowOff>38100</xdr:rowOff>
    </xdr:to>
    <xdr:sp macro="" textlink="">
      <xdr:nvSpPr>
        <xdr:cNvPr id="4" name="Pijl omlaag 3">
          <a:extLst>
            <a:ext uri="{FF2B5EF4-FFF2-40B4-BE49-F238E27FC236}">
              <a16:creationId xmlns:a16="http://schemas.microsoft.com/office/drawing/2014/main" id="{8B5714E3-1462-7847-AF36-750826A98EB1}"/>
            </a:ext>
          </a:extLst>
        </xdr:cNvPr>
        <xdr:cNvSpPr/>
      </xdr:nvSpPr>
      <xdr:spPr>
        <a:xfrm>
          <a:off x="3187700" y="1435100"/>
          <a:ext cx="304800" cy="546100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 editAs="oneCell">
    <xdr:from>
      <xdr:col>0</xdr:col>
      <xdr:colOff>215899</xdr:colOff>
      <xdr:row>0</xdr:row>
      <xdr:rowOff>127000</xdr:rowOff>
    </xdr:from>
    <xdr:to>
      <xdr:col>2</xdr:col>
      <xdr:colOff>681566</xdr:colOff>
      <xdr:row>0</xdr:row>
      <xdr:rowOff>749300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E76D713F-126F-2247-B23F-3EE7FC6A2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899" y="127000"/>
          <a:ext cx="4770967" cy="622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17C25-9311-4515-B99A-6AAFF7FD4C2B}">
  <dimension ref="A1:G27"/>
  <sheetViews>
    <sheetView tabSelected="1" workbookViewId="0">
      <selection activeCell="B9" sqref="B9"/>
    </sheetView>
  </sheetViews>
  <sheetFormatPr baseColWidth="10" defaultColWidth="8.83203125" defaultRowHeight="15" x14ac:dyDescent="0.2"/>
  <cols>
    <col min="1" max="1" width="30.83203125" customWidth="1"/>
    <col min="2" max="2" width="25.6640625" customWidth="1"/>
    <col min="3" max="3" width="12.5" customWidth="1"/>
    <col min="5" max="5" width="28.6640625" customWidth="1"/>
    <col min="6" max="6" width="15.6640625" customWidth="1"/>
    <col min="7" max="7" width="15.1640625" customWidth="1"/>
  </cols>
  <sheetData>
    <row r="1" spans="1:7" ht="66" customHeight="1" x14ac:dyDescent="0.2">
      <c r="A1" s="19"/>
      <c r="B1" s="19"/>
      <c r="C1" s="19"/>
      <c r="D1" s="19"/>
      <c r="E1" s="19"/>
      <c r="F1" s="19"/>
      <c r="G1" s="19"/>
    </row>
    <row r="2" spans="1:7" ht="36" customHeight="1" x14ac:dyDescent="0.35">
      <c r="A2" s="18" t="s">
        <v>51</v>
      </c>
      <c r="B2" s="18"/>
      <c r="C2" s="18"/>
      <c r="D2" s="18"/>
    </row>
    <row r="5" spans="1:7" ht="21" x14ac:dyDescent="0.25">
      <c r="A5" s="2" t="s">
        <v>2</v>
      </c>
      <c r="E5" s="4" t="s">
        <v>23</v>
      </c>
      <c r="F5" s="5"/>
      <c r="G5" s="6"/>
    </row>
    <row r="6" spans="1:7" x14ac:dyDescent="0.2">
      <c r="E6" s="7"/>
      <c r="F6" s="8"/>
      <c r="G6" s="9"/>
    </row>
    <row r="7" spans="1:7" ht="16" x14ac:dyDescent="0.2">
      <c r="A7" s="1" t="s">
        <v>24</v>
      </c>
      <c r="E7" s="10" t="s">
        <v>7</v>
      </c>
      <c r="F7" s="11"/>
      <c r="G7" s="9"/>
    </row>
    <row r="8" spans="1:7" x14ac:dyDescent="0.2">
      <c r="A8" s="17" t="s">
        <v>29</v>
      </c>
      <c r="B8" s="16">
        <v>8</v>
      </c>
      <c r="C8" t="s">
        <v>37</v>
      </c>
      <c r="E8" s="7" t="s">
        <v>25</v>
      </c>
      <c r="F8" s="12">
        <f>PRODUCT(B17,B11,0.001,B12)</f>
        <v>1971.2112000000002</v>
      </c>
      <c r="G8" s="9" t="s">
        <v>45</v>
      </c>
    </row>
    <row r="9" spans="1:7" x14ac:dyDescent="0.2">
      <c r="A9" s="17" t="s">
        <v>1</v>
      </c>
      <c r="B9" s="16">
        <v>7</v>
      </c>
      <c r="C9" t="s">
        <v>36</v>
      </c>
      <c r="E9" s="7" t="s">
        <v>42</v>
      </c>
      <c r="F9" s="12">
        <v>15000</v>
      </c>
      <c r="G9" s="9" t="s">
        <v>34</v>
      </c>
    </row>
    <row r="10" spans="1:7" x14ac:dyDescent="0.2">
      <c r="A10" s="17" t="s">
        <v>4</v>
      </c>
      <c r="B10" s="16">
        <v>51</v>
      </c>
      <c r="C10" t="s">
        <v>35</v>
      </c>
      <c r="E10" s="7"/>
      <c r="F10" s="11"/>
      <c r="G10" s="9"/>
    </row>
    <row r="11" spans="1:7" ht="16" x14ac:dyDescent="0.2">
      <c r="A11" s="17" t="s">
        <v>5</v>
      </c>
      <c r="B11" s="3">
        <f>PRODUCT(B8,B9,B10)</f>
        <v>2856</v>
      </c>
      <c r="C11" t="s">
        <v>50</v>
      </c>
      <c r="E11" s="10" t="s">
        <v>26</v>
      </c>
      <c r="F11" s="11"/>
      <c r="G11" s="9"/>
    </row>
    <row r="12" spans="1:7" x14ac:dyDescent="0.2">
      <c r="A12" s="17" t="s">
        <v>6</v>
      </c>
      <c r="B12" s="16">
        <v>0.17</v>
      </c>
      <c r="C12" t="s">
        <v>33</v>
      </c>
      <c r="E12" s="7" t="s">
        <v>25</v>
      </c>
      <c r="F12" s="12">
        <f>PRODUCT(B24,B11,0.001,B12)</f>
        <v>1019.5920000000001</v>
      </c>
      <c r="G12" s="9" t="s">
        <v>45</v>
      </c>
    </row>
    <row r="13" spans="1:7" x14ac:dyDescent="0.2">
      <c r="B13" s="3"/>
      <c r="E13" s="7" t="s">
        <v>42</v>
      </c>
      <c r="F13" s="12">
        <v>50000</v>
      </c>
      <c r="G13" s="9" t="s">
        <v>28</v>
      </c>
    </row>
    <row r="14" spans="1:7" ht="16" x14ac:dyDescent="0.2">
      <c r="A14" s="1" t="s">
        <v>7</v>
      </c>
      <c r="B14" s="3"/>
      <c r="E14" s="7"/>
      <c r="F14" s="11"/>
      <c r="G14" s="9"/>
    </row>
    <row r="15" spans="1:7" ht="16" x14ac:dyDescent="0.2">
      <c r="A15" s="17" t="s">
        <v>3</v>
      </c>
      <c r="B15" s="16">
        <v>116</v>
      </c>
      <c r="C15" t="s">
        <v>31</v>
      </c>
      <c r="E15" s="10" t="s">
        <v>49</v>
      </c>
      <c r="F15" s="11"/>
      <c r="G15" s="9"/>
    </row>
    <row r="16" spans="1:7" x14ac:dyDescent="0.2">
      <c r="A16" s="17" t="s">
        <v>0</v>
      </c>
      <c r="B16" s="16">
        <v>35</v>
      </c>
      <c r="C16" t="s">
        <v>32</v>
      </c>
      <c r="E16" s="7" t="s">
        <v>40</v>
      </c>
      <c r="F16" s="12">
        <f>F8-F12</f>
        <v>951.61920000000009</v>
      </c>
      <c r="G16" s="9" t="s">
        <v>39</v>
      </c>
    </row>
    <row r="17" spans="1:7" x14ac:dyDescent="0.2">
      <c r="A17" t="s">
        <v>27</v>
      </c>
      <c r="B17" s="3">
        <f>PRODUCT(B15,B16)</f>
        <v>4060</v>
      </c>
      <c r="C17" t="s">
        <v>31</v>
      </c>
      <c r="E17" s="7" t="s">
        <v>41</v>
      </c>
      <c r="F17" s="12">
        <f>SUM(PRODUCT(B22,B23),PRODUCT(B25,B23),PRODUCT(IF(B26="Ja",B27,0),B23))</f>
        <v>1487.5</v>
      </c>
      <c r="G17" s="9" t="s">
        <v>39</v>
      </c>
    </row>
    <row r="18" spans="1:7" x14ac:dyDescent="0.2">
      <c r="B18" s="3"/>
      <c r="E18" s="13" t="s">
        <v>44</v>
      </c>
      <c r="F18" s="14">
        <f>ROUND(PRODUCT(F17,1/F16),2)</f>
        <v>1.56</v>
      </c>
      <c r="G18" s="15" t="s">
        <v>43</v>
      </c>
    </row>
    <row r="19" spans="1:7" ht="16" x14ac:dyDescent="0.2">
      <c r="A19" s="1" t="s">
        <v>8</v>
      </c>
      <c r="B19" s="3"/>
    </row>
    <row r="20" spans="1:7" x14ac:dyDescent="0.2">
      <c r="A20" s="17" t="s">
        <v>10</v>
      </c>
      <c r="B20" s="16" t="s">
        <v>18</v>
      </c>
    </row>
    <row r="21" spans="1:7" x14ac:dyDescent="0.2">
      <c r="A21" s="17" t="s">
        <v>30</v>
      </c>
      <c r="B21" s="3">
        <f>IF(B20="Led Klokarmatuur 150W",150,IF(B20="Led Klokarmatuur 200W",200,IF(B20="Led Klokarmatuur 100W",100,IF(B20="Led Paneel 60X60 40W",40,IF(B20="Led Breedstraler 100W",100,IF(B20="Led Breedstraler 240W",240,IF(B20="Led TL-Armatuur 150cm 60W",60,IF(B20="Led TL-Buis 150cm 23W",23,IF(B20="Led TL-Buis 120cm 18W",18,"geen product ingegeven")))))))))</f>
        <v>60</v>
      </c>
      <c r="C21" t="s">
        <v>31</v>
      </c>
    </row>
    <row r="22" spans="1:7" x14ac:dyDescent="0.2">
      <c r="A22" s="17" t="s">
        <v>11</v>
      </c>
      <c r="B22" s="3">
        <f>IF(B20="Led Klokarmatuur 150W",135,IF(B20="Led Klokarmatuur 200W",175,IF(B20="Led Klokarmatuur 100W",115,IF(B20="Led Paneel 60X60 40W",25,IF(B20="Led Breedstraler 100W",135,IF(B20="Led Breedstraler 240W",175,IF(B20="Led TL-Armatuur 150cm 60W",42.5,IF(B20="Led TL-Buis 150cm 23W",20,IF(B20="Led TL-Buis 120cm 18W",17.5,"geen product ingegeven")))))))))</f>
        <v>42.5</v>
      </c>
      <c r="C22" t="s">
        <v>38</v>
      </c>
    </row>
    <row r="23" spans="1:7" x14ac:dyDescent="0.2">
      <c r="A23" s="17" t="s">
        <v>22</v>
      </c>
      <c r="B23" s="16">
        <v>35</v>
      </c>
      <c r="C23" t="s">
        <v>32</v>
      </c>
    </row>
    <row r="24" spans="1:7" x14ac:dyDescent="0.2">
      <c r="A24" t="s">
        <v>27</v>
      </c>
      <c r="B24" s="3">
        <f>PRODUCT(B21,B23)</f>
        <v>2100</v>
      </c>
      <c r="C24" t="s">
        <v>31</v>
      </c>
    </row>
    <row r="25" spans="1:7" x14ac:dyDescent="0.2">
      <c r="A25" t="s">
        <v>12</v>
      </c>
      <c r="B25" s="3">
        <f>IF(B20="Led Paneel 60X60 40W",6,0)</f>
        <v>0</v>
      </c>
      <c r="C25" t="s">
        <v>38</v>
      </c>
    </row>
    <row r="26" spans="1:7" x14ac:dyDescent="0.2">
      <c r="A26" t="s">
        <v>9</v>
      </c>
      <c r="B26" s="3" t="s">
        <v>47</v>
      </c>
    </row>
    <row r="27" spans="1:7" x14ac:dyDescent="0.2">
      <c r="A27" t="s">
        <v>48</v>
      </c>
      <c r="B27" s="3">
        <f>IF(B20="Led Klokarmatuur 150W",9,IF(B20="Led Klokarmatuur 200W",9,IF(B20="Led Klokarmatuur 100W",9,IF(B20="Led Paneel 60X60 40W",12,IF(B20="Led Breedstraler 100W",15,IF(B20="Led Breedstraler 240W",15,IF(B20="Led TL-Armatuur 150cm 60W",9,IF(B20="Led TL-Buis 150cm 23W",5,IF(B20="Led TL-Buis 120cm 18W",5,"geen product ingegeven")))))))))</f>
        <v>9</v>
      </c>
      <c r="C27" t="s">
        <v>38</v>
      </c>
    </row>
  </sheetData>
  <mergeCells count="2">
    <mergeCell ref="A2:D2"/>
    <mergeCell ref="A1:G1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A4A0A03-F40F-4F85-BBE0-D59806DDF486}">
          <x14:formula1>
            <xm:f>Blad2!$A$1:$A$17</xm:f>
          </x14:formula1>
          <xm:sqref>B20</xm:sqref>
        </x14:dataValidation>
        <x14:dataValidation type="list" allowBlank="1" showInputMessage="1" showErrorMessage="1" xr:uid="{42FB96B1-0274-4DC7-ABFD-454D9E0DF70B}">
          <x14:formula1>
            <xm:f>Blad2!$B$1:$B$2</xm:f>
          </x14:formula1>
          <xm:sqref>B26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A9C5F-6F20-4705-8A03-9AEB087F3732}">
  <dimension ref="A1:B17"/>
  <sheetViews>
    <sheetView workbookViewId="0">
      <selection activeCell="A18" sqref="A18"/>
    </sheetView>
  </sheetViews>
  <sheetFormatPr baseColWidth="10" defaultColWidth="8.83203125" defaultRowHeight="15" x14ac:dyDescent="0.2"/>
  <cols>
    <col min="1" max="1" width="29.5" bestFit="1" customWidth="1"/>
  </cols>
  <sheetData>
    <row r="1" spans="1:2" x14ac:dyDescent="0.2">
      <c r="A1" t="s">
        <v>19</v>
      </c>
      <c r="B1" t="s">
        <v>46</v>
      </c>
    </row>
    <row r="2" spans="1:2" x14ac:dyDescent="0.2">
      <c r="A2" t="s">
        <v>20</v>
      </c>
      <c r="B2" t="s">
        <v>47</v>
      </c>
    </row>
    <row r="3" spans="1:2" x14ac:dyDescent="0.2">
      <c r="A3" t="s">
        <v>21</v>
      </c>
    </row>
    <row r="4" spans="1:2" x14ac:dyDescent="0.2">
      <c r="A4" t="s">
        <v>13</v>
      </c>
    </row>
    <row r="5" spans="1:2" x14ac:dyDescent="0.2">
      <c r="A5" t="s">
        <v>14</v>
      </c>
    </row>
    <row r="6" spans="1:2" x14ac:dyDescent="0.2">
      <c r="A6" t="s">
        <v>15</v>
      </c>
    </row>
    <row r="7" spans="1:2" x14ac:dyDescent="0.2">
      <c r="A7" t="s">
        <v>18</v>
      </c>
    </row>
    <row r="8" spans="1:2" x14ac:dyDescent="0.2">
      <c r="A8" t="s">
        <v>16</v>
      </c>
    </row>
    <row r="9" spans="1:2" x14ac:dyDescent="0.2">
      <c r="A9" t="s">
        <v>17</v>
      </c>
    </row>
    <row r="10" spans="1:2" x14ac:dyDescent="0.2">
      <c r="A10" t="s">
        <v>52</v>
      </c>
    </row>
    <row r="11" spans="1:2" x14ac:dyDescent="0.2">
      <c r="A11" t="s">
        <v>53</v>
      </c>
    </row>
    <row r="12" spans="1:2" x14ac:dyDescent="0.2">
      <c r="A12" t="s">
        <v>54</v>
      </c>
    </row>
    <row r="13" spans="1:2" x14ac:dyDescent="0.2">
      <c r="A13" t="s">
        <v>55</v>
      </c>
    </row>
    <row r="14" spans="1:2" x14ac:dyDescent="0.2">
      <c r="A14" t="s">
        <v>56</v>
      </c>
    </row>
    <row r="15" spans="1:2" x14ac:dyDescent="0.2">
      <c r="A15" t="s">
        <v>57</v>
      </c>
    </row>
    <row r="16" spans="1:2" x14ac:dyDescent="0.2">
      <c r="A16" t="s">
        <v>58</v>
      </c>
    </row>
    <row r="17" spans="1:1" x14ac:dyDescent="0.2">
      <c r="A1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</dc:creator>
  <cp:lastModifiedBy>Microsoft Office-gebruiker</cp:lastModifiedBy>
  <dcterms:created xsi:type="dcterms:W3CDTF">2020-07-15T16:24:43Z</dcterms:created>
  <dcterms:modified xsi:type="dcterms:W3CDTF">2020-09-14T19:25:48Z</dcterms:modified>
</cp:coreProperties>
</file>